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0"/>
  </bookViews>
  <sheets>
    <sheet name="GEOTAP-PSIG" sheetId="1" r:id="rId1"/>
    <sheet name=" Plot PSIG" sheetId="2" r:id="rId2"/>
    <sheet name="GEOTAP-PSIA" sheetId="3" r:id="rId3"/>
    <sheet name="Plot PSIA" sheetId="4" r:id="rId4"/>
  </sheets>
  <externalReferences>
    <externalReference r:id="rId7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<sst xmlns="http://schemas.openxmlformats.org/spreadsheetml/2006/main" count="177" uniqueCount="71">
  <si>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</si>
  <si>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</si>
  <si>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</si>
  <si>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</si>
  <si>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</si>
  <si>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</si>
  <si>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</si>
  <si>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</si>
  <si>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</si>
  <si>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</si>
  <si>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</si>
  <si>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</si>
  <si>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</si>
  <si>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</si>
  <si>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</si>
  <si>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</si>
  <si>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</si>
  <si>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</si>
  <si>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</si>
  <si>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</si>
  <si>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</si>
  <si>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</si>
  <si>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</si>
  <si>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</si>
  <si>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</si>
  <si>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</si>
  <si>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</si>
  <si>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</si>
  <si>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</si>
  <si>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</si>
  <si>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</si>
  <si>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</si>
  <si>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</si>
  <si>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</si>
  <si>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</si>
  <si>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</si>
  <si>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</si>
  <si>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</si>
  <si>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</si>
  <si>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</si>
  <si>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</si>
  <si>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</si>
  <si>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</si>
  <si>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</si>
  <si>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</si>
  <si>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</si>
  <si>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</si>
  <si>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</si>
  <si>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</si>
  <si>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</si>
  <si>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</si>
  <si>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</si>
  <si>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</si>
  <si>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</si>
  <si>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</si>
  <si>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</si>
  <si>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</si>
  <si>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</si>
  <si>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</si>
  <si>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</si>
  <si>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</si>
  <si>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</si>
  <si>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</si>
  <si>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</si>
  <si>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</si>
  <si>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</si>
  <si>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</si>
  <si>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</si>
  <si>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</si>
  <si>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psig</t>
  </si>
  <si>
    <t>Revised to PSIA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</si>
</sst>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8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4" borderId="0" xfId="0" applyFill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" borderId="16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0" xfId="0" applyNumberForma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3" xfId="0" applyFill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3" borderId="27" xfId="0" applyNumberFormat="1" applyFill="1" applyBorder="1" applyAlignment="1">
      <alignment horizontal="left"/>
    </xf>
    <xf numFmtId="1" fontId="0" fillId="3" borderId="28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12" fillId="2" borderId="6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y = 0.7235x - 24.78
R</a:t>
                    </a:r>
                    <a:r>
                      <a:rPr lang="en-US" cap="none" sz="800" b="1" i="0" u="none" baseline="3000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 = 0.9999
Gradient-1 = 0.421 psi/ft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xVal>
            <c:numRef>
              <c:f>' Plot PSIG'!$C$4:$C$10</c:f>
              <c:numCache/>
            </c:numRef>
          </c:xVal>
          <c:yVal>
            <c:numRef>
              <c:f>' Plot PSIG'!$B$4:$B$10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Plot PSIG'!$T$4:$T$361</c:f>
              <c:numCache/>
            </c:numRef>
          </c:xVal>
          <c:yVal>
            <c:numRef>
              <c:f>' Plot PSIG'!$R$4:$R$361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+ 47.618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 = 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Plot PSIG'!$C$11:$C$14</c:f>
              <c:numCache/>
            </c:numRef>
          </c:xVal>
          <c:yVal>
            <c:numRef>
              <c:f>' Plot PSIG'!$B$11:$B$14</c:f>
              <c:numCache/>
            </c:numRef>
          </c:yVal>
          <c:smooth val="0"/>
        </c:ser>
        <c:axId val="48931997"/>
        <c:axId val="37734790"/>
      </c:scatterChart>
      <c:valAx>
        <c:axId val="48931997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crossBetween val="midCat"/>
        <c:dispUnits/>
        <c:majorUnit val="50"/>
        <c:minorUnit val="10"/>
      </c:valAx>
      <c:valAx>
        <c:axId val="37734790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PSIA'!$C$4:$C$10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PSIA'!$T$4:$T$361</c:f>
              <c:numCache/>
            </c:numRef>
          </c:xVal>
          <c:yVal>
            <c:numRef>
              <c:f>'Plot PSIA'!$R$4:$R$361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PSIA'!$C$11:$C$14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4068791"/>
        <c:axId val="36619120"/>
      </c:scatterChart>
      <c:valAx>
        <c:axId val="4068791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619120"/>
        <c:crosses val="autoZero"/>
        <c:crossBetween val="midCat"/>
        <c:dispUnits/>
        <c:majorUnit val="50"/>
        <c:minorUnit val="10"/>
      </c:valAx>
      <c:valAx>
        <c:axId val="36619120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43"/>
  <sheetViews>
    <sheetView tabSelected="1" zoomScale="90" zoomScaleNormal="90" workbookViewId="0" topLeftCell="A1">
      <selection activeCell="B2" sqref="B2:C2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69</v>
      </c>
      <c r="J10" s="47" t="s">
        <v>69</v>
      </c>
      <c r="K10" s="47" t="s">
        <v>69</v>
      </c>
      <c r="L10" s="47" t="s">
        <v>69</v>
      </c>
      <c r="M10" s="47" t="s">
        <v>69</v>
      </c>
      <c r="N10" s="12"/>
      <c r="O10" s="12" t="s">
        <v>64</v>
      </c>
      <c r="P10" s="69"/>
      <c r="Q10" s="74"/>
      <c r="R10" s="74"/>
      <c r="S10" s="74"/>
      <c r="T10" s="74"/>
      <c r="U10" s="74"/>
      <c r="V10" s="75"/>
    </row>
    <row r="11" spans="1:23" ht="18" customHeight="1" thickBot="1">
      <c r="A11" s="13"/>
      <c r="B11" s="15">
        <v>1</v>
      </c>
      <c r="C11" s="16">
        <f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2300.99</v>
      </c>
      <c r="J11" s="16">
        <v>2313.65</v>
      </c>
      <c r="K11" s="16">
        <v>2404.99</v>
      </c>
      <c r="L11" s="16">
        <v>1660.99</v>
      </c>
      <c r="M11" s="16">
        <v>1661.3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14"/>
    </row>
    <row r="12" spans="1:23" ht="18" customHeight="1" thickBot="1">
      <c r="A12" s="13"/>
      <c r="B12" s="15">
        <v>2</v>
      </c>
      <c r="C12" s="16">
        <f>D12+23.75</f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2306.05</v>
      </c>
      <c r="J12" s="16">
        <v>2313.65</v>
      </c>
      <c r="K12" s="16">
        <v>2090.05</v>
      </c>
      <c r="L12" s="16">
        <v>1666.05</v>
      </c>
      <c r="M12" s="16">
        <v>1662.7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27"/>
    </row>
    <row r="13" spans="1:23" ht="18" customHeight="1" thickBot="1">
      <c r="A13" s="13"/>
      <c r="B13" s="15">
        <v>3</v>
      </c>
      <c r="C13" s="16">
        <f aca="true" t="shared" si="0" ref="C13:C23">D13+23.75</f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2323.83</v>
      </c>
      <c r="J13" s="16">
        <v>2331.49</v>
      </c>
      <c r="K13" s="16">
        <v>1923.83</v>
      </c>
      <c r="L13" s="16">
        <v>1675.83</v>
      </c>
      <c r="M13" s="16">
        <v>1673.97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1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2346.9</v>
      </c>
      <c r="J14" s="16">
        <v>2357.22</v>
      </c>
      <c r="K14" s="16">
        <v>2402.9</v>
      </c>
      <c r="L14" s="16">
        <v>1690.9</v>
      </c>
      <c r="M14" s="16">
        <v>1689.03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1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2372.79</v>
      </c>
      <c r="J15" s="16">
        <v>2388.47</v>
      </c>
      <c r="K15" s="16">
        <v>2356.79</v>
      </c>
      <c r="L15" s="16">
        <v>1700.79</v>
      </c>
      <c r="M15" s="16">
        <v>1708.5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1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2425.44</v>
      </c>
      <c r="J16" s="16">
        <v>2452.2</v>
      </c>
      <c r="K16" s="16">
        <v>2377.44</v>
      </c>
      <c r="L16" s="16">
        <v>1745.44</v>
      </c>
      <c r="M16" s="16">
        <v>1740.5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1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2452.2</v>
      </c>
      <c r="J17" s="16">
        <v>2468.4</v>
      </c>
      <c r="K17" s="16">
        <v>2532.2</v>
      </c>
      <c r="L17" s="16">
        <v>1772.2</v>
      </c>
      <c r="M17" s="16">
        <v>1771.1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1"/>
    </row>
    <row r="18" spans="1:22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2550.98</v>
      </c>
      <c r="J18" s="16">
        <v>2559.39</v>
      </c>
      <c r="K18" s="16">
        <v>2726.98</v>
      </c>
      <c r="L18" s="16">
        <v>1830.98</v>
      </c>
      <c r="M18" s="16">
        <v>1829.83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</row>
    <row r="19" spans="1:22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2584.78</v>
      </c>
      <c r="J19" s="16">
        <v>2593.3</v>
      </c>
      <c r="K19" s="16">
        <v>2592.78</v>
      </c>
      <c r="L19" s="16">
        <v>1832.78</v>
      </c>
      <c r="M19" s="16">
        <v>1831.9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</row>
    <row r="20" spans="1:22" ht="18" customHeight="1" thickBo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2570.64</v>
      </c>
      <c r="J20" s="16">
        <v>2587.62</v>
      </c>
      <c r="K20" s="16">
        <v>2138.64</v>
      </c>
      <c r="L20" s="16">
        <v>1842.64</v>
      </c>
      <c r="M20" s="16">
        <v>1838.77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1331.68</v>
      </c>
      <c r="F21" s="16"/>
      <c r="G21" s="28">
        <v>38950</v>
      </c>
      <c r="H21" s="30">
        <v>0.006944444444444444</v>
      </c>
      <c r="I21" s="16">
        <v>2601.85</v>
      </c>
      <c r="J21" s="16">
        <v>2607.56</v>
      </c>
      <c r="K21" s="16">
        <v>2793.85</v>
      </c>
      <c r="L21" s="16">
        <v>1857.85</v>
      </c>
      <c r="M21" s="16">
        <v>1859.43</v>
      </c>
      <c r="N21" s="16"/>
      <c r="O21" s="42">
        <v>61</v>
      </c>
      <c r="P21" s="66" t="s">
        <v>63</v>
      </c>
      <c r="Q21" s="67"/>
      <c r="R21" s="67"/>
      <c r="S21" s="67"/>
      <c r="T21" s="67"/>
      <c r="U21" s="67"/>
      <c r="V21" s="43"/>
    </row>
    <row r="22" spans="1:22" ht="18" customHeight="1">
      <c r="A22" s="13"/>
      <c r="B22" s="15"/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/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P28:V28"/>
    <mergeCell ref="P27:V27"/>
    <mergeCell ref="P23:V23"/>
    <mergeCell ref="P24:V24"/>
    <mergeCell ref="P25:V25"/>
    <mergeCell ref="P26:V26"/>
    <mergeCell ref="P32:V32"/>
    <mergeCell ref="P31:V31"/>
    <mergeCell ref="P30:V30"/>
    <mergeCell ref="P29:V29"/>
    <mergeCell ref="P36:V36"/>
    <mergeCell ref="P35:V35"/>
    <mergeCell ref="P34:V34"/>
    <mergeCell ref="P33:V33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P40:V40"/>
    <mergeCell ref="P39:V39"/>
    <mergeCell ref="P38:V38"/>
    <mergeCell ref="P37:V37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Q23" sqref="Q23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'GEOTAP-PSIG'!M11</f>
        <v>1661.3</v>
      </c>
      <c r="R4">
        <v>1175</v>
      </c>
      <c r="S4">
        <v>92.92</v>
      </c>
      <c r="T4">
        <f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'GEOTAP-PSIG'!M12</f>
        <v>1662.7</v>
      </c>
      <c r="R5">
        <v>1175.5</v>
      </c>
      <c r="S5">
        <v>60.89</v>
      </c>
      <c r="T5">
        <f aca="true" t="shared" si="0" ref="T5:T68">(S5*0.1)+$T$1</f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'GEOTAP-PSIG'!M13</f>
        <v>1673.97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'GEOTAP-PSIG'!M14</f>
        <v>1689.03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'GEOTAP-PSIG'!M15</f>
        <v>1708.5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'GEOTAP-PSIG'!M16</f>
        <v>1740.5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'GEOTAP-PSIG'!M17</f>
        <v>1771.1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'GEOTAP-PSIG'!M18</f>
        <v>1829.83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'GEOTAP-PSIG'!M19</f>
        <v>1831.9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'GEOTAP-PSIG'!M20</f>
        <v>1838.77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'GEOTAP-PSIG'!M21</f>
        <v>1859.43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t="shared" si="0"/>
        <v>1647.455</v>
      </c>
    </row>
    <row r="69" spans="18:20" ht="12.75">
      <c r="R69">
        <v>1207.5</v>
      </c>
      <c r="S69">
        <v>78.25</v>
      </c>
      <c r="T69">
        <f aca="true" t="shared" si="1" ref="T69:T132">(S69*0.1)+$T$1</f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t="shared" si="1"/>
        <v>1643.865</v>
      </c>
    </row>
    <row r="133" spans="18:20" ht="12.75">
      <c r="R133">
        <v>1239.5</v>
      </c>
      <c r="S133">
        <v>38.66</v>
      </c>
      <c r="T133">
        <f aca="true" t="shared" si="2" ref="T133:T196">(S133*0.1)+$T$1</f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t="shared" si="2"/>
        <v>1655.056</v>
      </c>
    </row>
    <row r="197" spans="18:20" ht="12.75">
      <c r="R197">
        <v>1271.5</v>
      </c>
      <c r="S197">
        <v>163.93</v>
      </c>
      <c r="T197">
        <f aca="true" t="shared" si="3" ref="T197:T260">(S197*0.1)+$T$1</f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t="shared" si="3"/>
        <v>1641.897</v>
      </c>
    </row>
    <row r="261" spans="18:20" ht="12.75">
      <c r="R261">
        <v>1303.5</v>
      </c>
      <c r="S261">
        <v>20.52</v>
      </c>
      <c r="T261">
        <f aca="true" t="shared" si="4" ref="T261:T324">(S261*0.1)+$T$1</f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t="shared" si="4"/>
        <v>1644.761</v>
      </c>
    </row>
    <row r="325" spans="18:20" ht="12.75">
      <c r="R325">
        <v>1335.5</v>
      </c>
      <c r="S325">
        <v>43.42</v>
      </c>
      <c r="T325">
        <f aca="true" t="shared" si="5" ref="T325:T361">(S325*0.1)+$T$1</f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43"/>
  <sheetViews>
    <sheetView zoomScale="90" zoomScaleNormal="90" workbookViewId="0" topLeftCell="C1">
      <selection activeCell="C28" sqref="C28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22</v>
      </c>
      <c r="J10" s="47" t="s">
        <v>22</v>
      </c>
      <c r="K10" s="47" t="s">
        <v>22</v>
      </c>
      <c r="L10" s="47" t="s">
        <v>22</v>
      </c>
      <c r="M10" s="47" t="s">
        <v>22</v>
      </c>
      <c r="N10" s="12"/>
      <c r="O10" s="12" t="s">
        <v>64</v>
      </c>
      <c r="P10" s="88" t="s">
        <v>70</v>
      </c>
      <c r="Q10" s="89"/>
      <c r="R10" s="89"/>
      <c r="S10" s="89"/>
      <c r="T10" s="89"/>
      <c r="U10" s="89"/>
      <c r="V10" s="90"/>
    </row>
    <row r="11" spans="1:23" ht="18" customHeight="1" thickBot="1">
      <c r="A11" s="13"/>
      <c r="B11" s="15">
        <v>1</v>
      </c>
      <c r="C11" s="16">
        <f aca="true" t="shared" si="0" ref="C11:C23"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2315.69</v>
      </c>
      <c r="J11" s="16">
        <v>2328.35</v>
      </c>
      <c r="K11" s="16">
        <v>2419.69</v>
      </c>
      <c r="L11" s="16">
        <v>1675.69</v>
      </c>
      <c r="M11" s="16">
        <v>1676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46"/>
    </row>
    <row r="12" spans="1:23" ht="18" customHeight="1" thickBot="1">
      <c r="A12" s="13"/>
      <c r="B12" s="15">
        <v>2</v>
      </c>
      <c r="C12" s="16">
        <f t="shared" si="0"/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2320.75</v>
      </c>
      <c r="J12" s="16">
        <v>2328.35</v>
      </c>
      <c r="K12" s="16">
        <v>2104.75</v>
      </c>
      <c r="L12" s="16">
        <v>1680.75</v>
      </c>
      <c r="M12" s="16">
        <v>1677.4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46"/>
    </row>
    <row r="13" spans="1:23" ht="18" customHeight="1" thickBot="1">
      <c r="A13" s="13"/>
      <c r="B13" s="15">
        <v>3</v>
      </c>
      <c r="C13" s="16">
        <f t="shared" si="0"/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2338.53</v>
      </c>
      <c r="J13" s="16">
        <v>2346.19</v>
      </c>
      <c r="K13" s="16">
        <v>1938.53</v>
      </c>
      <c r="L13" s="16">
        <v>1690.53</v>
      </c>
      <c r="M13" s="16">
        <v>1688.67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46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2361.6</v>
      </c>
      <c r="J14" s="16">
        <v>2371.92</v>
      </c>
      <c r="K14" s="16">
        <v>2417.6</v>
      </c>
      <c r="L14" s="16">
        <v>1705.6</v>
      </c>
      <c r="M14" s="16">
        <v>1703.73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46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2387.49</v>
      </c>
      <c r="J15" s="16">
        <v>2403.17</v>
      </c>
      <c r="K15" s="16">
        <v>2371.49</v>
      </c>
      <c r="L15" s="16">
        <v>1715.49</v>
      </c>
      <c r="M15" s="16">
        <v>1723.2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46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2440.14</v>
      </c>
      <c r="J16" s="16">
        <v>2466.9</v>
      </c>
      <c r="K16" s="16">
        <v>2392.14</v>
      </c>
      <c r="L16" s="16">
        <v>1760.14</v>
      </c>
      <c r="M16" s="16">
        <v>1755.2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46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2466.9</v>
      </c>
      <c r="J17" s="16">
        <v>2483.1</v>
      </c>
      <c r="K17" s="16">
        <v>2546.9</v>
      </c>
      <c r="L17" s="16">
        <v>1786.9</v>
      </c>
      <c r="M17" s="16">
        <v>1785.8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46"/>
    </row>
    <row r="18" spans="1:23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2565.68</v>
      </c>
      <c r="J18" s="16">
        <v>2574.09</v>
      </c>
      <c r="K18" s="16">
        <v>2741.68</v>
      </c>
      <c r="L18" s="16">
        <v>1845.68</v>
      </c>
      <c r="M18" s="16">
        <v>1844.53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  <c r="W18" s="46"/>
    </row>
    <row r="19" spans="1:23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2599.48</v>
      </c>
      <c r="J19" s="16">
        <v>2608</v>
      </c>
      <c r="K19" s="16">
        <v>2607.48</v>
      </c>
      <c r="L19" s="16">
        <v>1847.48</v>
      </c>
      <c r="M19" s="16">
        <v>1846.6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  <c r="W19" s="46"/>
    </row>
    <row r="20" spans="1:23" ht="18" customHeigh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2585.34</v>
      </c>
      <c r="J20" s="16">
        <v>2602.32</v>
      </c>
      <c r="K20" s="16">
        <v>2153.34</v>
      </c>
      <c r="L20" s="16">
        <v>1857.34</v>
      </c>
      <c r="M20" s="16">
        <v>1853.47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  <c r="W20" s="46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1331.7</v>
      </c>
      <c r="F21" s="16"/>
      <c r="G21" s="28">
        <v>38950</v>
      </c>
      <c r="H21" s="30">
        <v>0.006944444444444444</v>
      </c>
      <c r="I21" s="16">
        <v>2616.55</v>
      </c>
      <c r="J21" s="16">
        <v>2622.26</v>
      </c>
      <c r="K21" s="16">
        <v>2808.55</v>
      </c>
      <c r="L21" s="16">
        <v>1872.55</v>
      </c>
      <c r="M21" s="16">
        <v>1874.13</v>
      </c>
      <c r="N21" s="16"/>
      <c r="O21" s="42">
        <v>61</v>
      </c>
      <c r="P21" s="63" t="s">
        <v>58</v>
      </c>
      <c r="Q21" s="64"/>
      <c r="R21" s="64"/>
      <c r="S21" s="64"/>
      <c r="T21" s="64"/>
      <c r="U21" s="64"/>
      <c r="V21" s="65"/>
    </row>
    <row r="22" spans="1:22" ht="18" customHeight="1">
      <c r="A22" s="13"/>
      <c r="B22" s="15">
        <v>12</v>
      </c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>
        <v>13</v>
      </c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P40:V40"/>
    <mergeCell ref="P39:V39"/>
    <mergeCell ref="P38:V38"/>
    <mergeCell ref="P37:V37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Q2:R2"/>
    <mergeCell ref="Q3:R3"/>
    <mergeCell ref="Q4:R4"/>
    <mergeCell ref="T2:V2"/>
    <mergeCell ref="P36:V36"/>
    <mergeCell ref="P35:V35"/>
    <mergeCell ref="P34:V34"/>
    <mergeCell ref="P33:V33"/>
    <mergeCell ref="P32:V32"/>
    <mergeCell ref="P31:V31"/>
    <mergeCell ref="P30:V30"/>
    <mergeCell ref="P29:V29"/>
    <mergeCell ref="P28:V28"/>
    <mergeCell ref="P27:V27"/>
    <mergeCell ref="P23:V23"/>
    <mergeCell ref="P24:V24"/>
    <mergeCell ref="P25:V25"/>
    <mergeCell ref="P26:V26"/>
    <mergeCell ref="P19:V19"/>
    <mergeCell ref="P20:V20"/>
    <mergeCell ref="P21:V21"/>
    <mergeCell ref="P22:V22"/>
    <mergeCell ref="P15:V15"/>
    <mergeCell ref="P16:V16"/>
    <mergeCell ref="P17:V17"/>
    <mergeCell ref="P18:V18"/>
    <mergeCell ref="P11:V11"/>
    <mergeCell ref="P12:V12"/>
    <mergeCell ref="P14:V14"/>
    <mergeCell ref="P13:V13"/>
    <mergeCell ref="P6:V7"/>
    <mergeCell ref="G9:G10"/>
    <mergeCell ref="P8:V8"/>
    <mergeCell ref="P9:V9"/>
    <mergeCell ref="P10:V10"/>
    <mergeCell ref="H9:H10"/>
    <mergeCell ref="B6:O7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D3:E3"/>
    <mergeCell ref="G3:H3"/>
    <mergeCell ref="B2:C2"/>
    <mergeCell ref="D2:E2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R30" sqref="R30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'GEOTAP-PSIA'!M11</f>
        <v>1676</v>
      </c>
      <c r="R4">
        <v>1175</v>
      </c>
      <c r="S4">
        <v>92.92</v>
      </c>
      <c r="T4">
        <f aca="true" t="shared" si="0" ref="T4:T67"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'GEOTAP-PSIA'!M12</f>
        <v>1677.4</v>
      </c>
      <c r="R5">
        <v>1175.5</v>
      </c>
      <c r="S5">
        <v>60.89</v>
      </c>
      <c r="T5">
        <f t="shared" si="0"/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'GEOTAP-PSIA'!M13</f>
        <v>1688.67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'GEOTAP-PSIA'!M14</f>
        <v>1703.73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'GEOTAP-PSIA'!M15</f>
        <v>1723.2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'GEOTAP-PSIA'!M16</f>
        <v>1755.2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'GEOTAP-PSIA'!M17</f>
        <v>1785.8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'GEOTAP-PSIA'!M18</f>
        <v>1844.53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'GEOTAP-PSIA'!M19</f>
        <v>1846.6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'GEOTAP-PSIA'!M20</f>
        <v>1853.47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'GEOTAP-PSIA'!M21</f>
        <v>1874.13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aca="true" t="shared" si="1" ref="T68:T131">(S68*0.1)+$T$1</f>
        <v>1647.455</v>
      </c>
    </row>
    <row r="69" spans="18:20" ht="12.75">
      <c r="R69">
        <v>1207.5</v>
      </c>
      <c r="S69">
        <v>78.25</v>
      </c>
      <c r="T69">
        <f t="shared" si="1"/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aca="true" t="shared" si="2" ref="T132:T195">(S132*0.1)+$T$1</f>
        <v>1643.865</v>
      </c>
    </row>
    <row r="133" spans="18:20" ht="12.75">
      <c r="R133">
        <v>1239.5</v>
      </c>
      <c r="S133">
        <v>38.66</v>
      </c>
      <c r="T133">
        <f t="shared" si="2"/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aca="true" t="shared" si="3" ref="T196:T259">(S196*0.1)+$T$1</f>
        <v>1655.056</v>
      </c>
    </row>
    <row r="197" spans="18:20" ht="12.75">
      <c r="R197">
        <v>1271.5</v>
      </c>
      <c r="S197">
        <v>163.93</v>
      </c>
      <c r="T197">
        <f t="shared" si="3"/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aca="true" t="shared" si="4" ref="T260:T323">(S260*0.1)+$T$1</f>
        <v>1641.897</v>
      </c>
    </row>
    <row r="261" spans="18:20" ht="12.75">
      <c r="R261">
        <v>1303.5</v>
      </c>
      <c r="S261">
        <v>20.52</v>
      </c>
      <c r="T261">
        <f t="shared" si="4"/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aca="true" t="shared" si="5" ref="T324:T361">(S324*0.1)+$T$1</f>
        <v>1644.761</v>
      </c>
    </row>
    <row r="325" spans="18:20" ht="12.75">
      <c r="R325">
        <v>1335.5</v>
      </c>
      <c r="S325">
        <v>43.42</v>
      </c>
      <c r="T325">
        <f t="shared" si="5"/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2005-10-15T16:34:09Z</cp:lastPrinted>
  <dcterms:created xsi:type="dcterms:W3CDTF">2003-03-11T20:20:50Z</dcterms:created>
  <dcterms:modified xsi:type="dcterms:W3CDTF">2006-08-21T08:30:34Z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